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1580" yWindow="1200" windowWidth="25600" windowHeight="144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6" i="1" l="1"/>
  <c r="J28" i="1"/>
  <c r="J25" i="1"/>
  <c r="J27" i="1"/>
  <c r="K26" i="1"/>
  <c r="K27" i="1"/>
  <c r="I28" i="1"/>
  <c r="K28" i="1"/>
  <c r="I25" i="1"/>
  <c r="I26" i="1"/>
  <c r="I27" i="1"/>
  <c r="H28" i="1"/>
  <c r="H25" i="1"/>
  <c r="B16" i="1"/>
  <c r="B23" i="1"/>
  <c r="H26" i="1"/>
  <c r="H27" i="1"/>
  <c r="D8" i="1"/>
  <c r="D16" i="1"/>
  <c r="D21" i="1"/>
  <c r="D23" i="1"/>
  <c r="C8" i="1"/>
  <c r="C23" i="1"/>
  <c r="E15" i="1"/>
  <c r="K25" i="1"/>
  <c r="C16" i="1"/>
  <c r="C21" i="1"/>
  <c r="E23" i="1"/>
  <c r="E19" i="1"/>
  <c r="E20" i="1"/>
  <c r="E21" i="1"/>
  <c r="E18" i="1"/>
  <c r="E11" i="1"/>
  <c r="E12" i="1"/>
  <c r="E14" i="1"/>
  <c r="E16" i="1"/>
  <c r="E10" i="1"/>
  <c r="E5" i="1"/>
  <c r="E6" i="1"/>
  <c r="E7" i="1"/>
  <c r="E8" i="1"/>
  <c r="E4" i="1"/>
  <c r="B8" i="1"/>
  <c r="B21" i="1"/>
</calcChain>
</file>

<file path=xl/sharedStrings.xml><?xml version="1.0" encoding="utf-8"?>
<sst xmlns="http://schemas.openxmlformats.org/spreadsheetml/2006/main" count="42" uniqueCount="33">
  <si>
    <t>Event</t>
  </si>
  <si>
    <t>Friday</t>
  </si>
  <si>
    <t>1:30 0-200 Pairs</t>
  </si>
  <si>
    <t>1:30 Open Pairs</t>
  </si>
  <si>
    <t>7:30 0-200 Pairs</t>
  </si>
  <si>
    <t>Tables</t>
  </si>
  <si>
    <t>Friday total</t>
  </si>
  <si>
    <t>Saturday</t>
  </si>
  <si>
    <t>1:00 Open Pairs</t>
  </si>
  <si>
    <t>7:00 0-200 Pairs</t>
  </si>
  <si>
    <t>7:00 Open Pairs</t>
  </si>
  <si>
    <t>Saturday total</t>
  </si>
  <si>
    <t>Sunday</t>
  </si>
  <si>
    <t>1:00 0-200 Pairs</t>
  </si>
  <si>
    <t>Sunday total</t>
  </si>
  <si>
    <t>10:30 0-200 Swiss</t>
  </si>
  <si>
    <t>% difference</t>
  </si>
  <si>
    <t>Total tables</t>
  </si>
  <si>
    <t>0-200 events</t>
  </si>
  <si>
    <t>Total</t>
  </si>
  <si>
    <t>(2013-14)</t>
  </si>
  <si>
    <t>Summer Sectional Attendance</t>
  </si>
  <si>
    <t>7:30 IMP Pairs</t>
  </si>
  <si>
    <t>1:00 0-750 Pairs</t>
  </si>
  <si>
    <t>7:00 0-750 Pairs</t>
  </si>
  <si>
    <t>10:30 &amp; TBA Stratified Swiss</t>
  </si>
  <si>
    <t>0-750 events</t>
  </si>
  <si>
    <t>2:15 0-200 Swiss</t>
  </si>
  <si>
    <t>------</t>
  </si>
  <si>
    <t>Open events</t>
  </si>
  <si>
    <t>Played in 0-750</t>
  </si>
  <si>
    <t>Played in open pairs</t>
  </si>
  <si>
    <t>Played in 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</si>
</sst>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00FF"/>
      <name val="Calibri"/>
      <scheme val="minor"/>
    </font>
    <font>
      <sz val="12"/>
      <color rgb="FF0000FF"/>
      <name val="Calibri"/>
      <scheme val="minor"/>
    </font>
    <font>
      <sz val="12"/>
      <name val="Calibri"/>
      <scheme val="minor"/>
    </font>
    <font>
      <b/>
      <sz val="12"/>
      <name val="Calibri"/>
      <scheme val="minor"/>
    </font>
    <font>
      <b/>
      <sz val="12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0" fillId="0" borderId="0" xfId="0" applyNumberFormat="1"/>
    <xf numFmtId="164" fontId="1" fillId="0" borderId="0" xfId="0" applyNumberFormat="1" applyFont="1"/>
    <xf numFmtId="9" fontId="1" fillId="0" borderId="0" xfId="0" applyNumberFormat="1" applyFont="1"/>
    <xf numFmtId="1" fontId="1" fillId="0" borderId="0" xfId="0" applyNumberFormat="1" applyFont="1" applyAlignment="1">
      <alignment horizontal="center"/>
    </xf>
    <xf numFmtId="0" fontId="5" fillId="0" borderId="0" xfId="0" applyFont="1"/>
    <xf numFmtId="164" fontId="6" fillId="0" borderId="0" xfId="0" applyNumberFormat="1" applyFont="1"/>
    <xf numFmtId="164" fontId="7" fillId="0" borderId="0" xfId="0" applyNumberFormat="1" applyFont="1"/>
    <xf numFmtId="164" fontId="8" fillId="0" borderId="0" xfId="0" applyNumberFormat="1" applyFont="1"/>
    <xf numFmtId="164" fontId="7" fillId="0" borderId="0" xfId="0" applyNumberFormat="1" applyFont="1" applyAlignment="1">
      <alignment horizontal="right"/>
    </xf>
    <xf numFmtId="0" fontId="7" fillId="0" borderId="0" xfId="0" applyFont="1"/>
    <xf numFmtId="0" fontId="6" fillId="0" borderId="0" xfId="0" applyFont="1"/>
    <xf numFmtId="164" fontId="9" fillId="0" borderId="0" xfId="0" applyNumberFormat="1" applyFont="1"/>
    <xf numFmtId="0" fontId="9" fillId="0" borderId="0" xfId="0" applyFont="1" applyAlignment="1">
      <alignment horizontal="center"/>
    </xf>
    <xf numFmtId="165" fontId="6" fillId="0" borderId="0" xfId="0" applyNumberFormat="1" applyFont="1"/>
    <xf numFmtId="9" fontId="6" fillId="0" borderId="0" xfId="0" applyNumberFormat="1" applyFont="1"/>
    <xf numFmtId="9" fontId="9" fillId="0" borderId="0" xfId="0" applyNumberFormat="1" applyFont="1"/>
    <xf numFmtId="9" fontId="6" fillId="0" borderId="0" xfId="0" quotePrefix="1" applyNumberFormat="1" applyFont="1" applyAlignment="1">
      <alignment horizontal="right"/>
    </xf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28"/>
  <sheetViews>
    <sheetView tabSelected="1" workbookViewId="0">
      <selection activeCell="K11" sqref="K11"/>
    </sheetView>
  </sheetViews>
  <sheetFormatPr baseColWidth="10" defaultRowHeight="15" x14ac:dyDescent="0"/>
  <cols>
    <col min="1" max="1" width="34.33203125" customWidth="1"/>
    <col min="2" max="4" width="9.83203125" customWidth="1"/>
    <col min="5" max="5" width="11.6640625" customWidth="1"/>
    <col min="6" max="6" width="2.1640625" customWidth="1"/>
    <col min="7" max="7" width="15.83203125" customWidth="1"/>
    <col min="11" max="11" width="12" customWidth="1"/>
  </cols>
  <sheetData>
    <row r="1" spans="1:7" ht="18">
      <c r="A1" s="8" t="s">
        <v>21</v>
      </c>
    </row>
    <row r="2" spans="1:7">
      <c r="A2" s="1" t="s">
        <v>0</v>
      </c>
      <c r="B2" s="2">
        <v>2012</v>
      </c>
      <c r="C2" s="2">
        <v>2013</v>
      </c>
      <c r="D2" s="16">
        <v>2014</v>
      </c>
      <c r="E2" s="16" t="s">
        <v>16</v>
      </c>
    </row>
    <row r="3" spans="1:7">
      <c r="A3" s="1" t="s">
        <v>1</v>
      </c>
      <c r="B3" s="2" t="s">
        <v>5</v>
      </c>
      <c r="C3" s="2" t="s">
        <v>5</v>
      </c>
      <c r="D3" s="16" t="s">
        <v>5</v>
      </c>
      <c r="E3" s="16" t="s">
        <v>20</v>
      </c>
    </row>
    <row r="4" spans="1:7">
      <c r="A4" t="s">
        <v>2</v>
      </c>
      <c r="B4" s="10">
        <v>8.5</v>
      </c>
      <c r="C4" s="10">
        <v>13</v>
      </c>
      <c r="D4" s="9">
        <v>5.5</v>
      </c>
      <c r="E4" s="18">
        <f>(D4-C4)/C4</f>
        <v>-0.57692307692307687</v>
      </c>
    </row>
    <row r="5" spans="1:7">
      <c r="A5" t="s">
        <v>3</v>
      </c>
      <c r="B5" s="10">
        <v>30.5</v>
      </c>
      <c r="C5" s="10">
        <v>34</v>
      </c>
      <c r="D5" s="9">
        <v>30</v>
      </c>
      <c r="E5" s="18">
        <f t="shared" ref="E5:E8" si="0">(D5-C5)/C5</f>
        <v>-0.11764705882352941</v>
      </c>
    </row>
    <row r="6" spans="1:7">
      <c r="A6" t="s">
        <v>4</v>
      </c>
      <c r="B6" s="10">
        <v>7</v>
      </c>
      <c r="C6" s="10">
        <v>4</v>
      </c>
      <c r="D6" s="9">
        <v>2.5</v>
      </c>
      <c r="E6" s="18">
        <f t="shared" si="0"/>
        <v>-0.375</v>
      </c>
      <c r="G6" s="14" t="s">
        <v>31</v>
      </c>
    </row>
    <row r="7" spans="1:7">
      <c r="A7" t="s">
        <v>22</v>
      </c>
      <c r="B7" s="10">
        <v>31</v>
      </c>
      <c r="C7" s="10">
        <v>33</v>
      </c>
      <c r="D7" s="9">
        <v>26.5</v>
      </c>
      <c r="E7" s="18">
        <f t="shared" si="0"/>
        <v>-0.19696969696969696</v>
      </c>
    </row>
    <row r="8" spans="1:7">
      <c r="A8" s="3" t="s">
        <v>6</v>
      </c>
      <c r="B8" s="11">
        <f>SUM(B4:B7)</f>
        <v>77</v>
      </c>
      <c r="C8" s="11">
        <f>SUM(C4:C7)</f>
        <v>84</v>
      </c>
      <c r="D8" s="15">
        <f>SUM(D4:D7)</f>
        <v>64.5</v>
      </c>
      <c r="E8" s="19">
        <f t="shared" si="0"/>
        <v>-0.23214285714285715</v>
      </c>
    </row>
    <row r="9" spans="1:7">
      <c r="A9" s="1" t="s">
        <v>7</v>
      </c>
      <c r="B9" s="10"/>
      <c r="C9" s="10"/>
      <c r="E9" s="18"/>
    </row>
    <row r="10" spans="1:7">
      <c r="A10" t="s">
        <v>13</v>
      </c>
      <c r="B10" s="10">
        <v>5.5</v>
      </c>
      <c r="C10" s="10">
        <v>10</v>
      </c>
      <c r="D10" s="9">
        <v>1.5</v>
      </c>
      <c r="E10" s="18">
        <f>(D10-C10)/C10</f>
        <v>-0.85</v>
      </c>
      <c r="G10" s="14" t="s">
        <v>30</v>
      </c>
    </row>
    <row r="11" spans="1:7">
      <c r="A11" t="s">
        <v>8</v>
      </c>
      <c r="B11" s="10">
        <v>28.5</v>
      </c>
      <c r="C11" s="10">
        <v>31</v>
      </c>
      <c r="D11" s="9">
        <v>24</v>
      </c>
      <c r="E11" s="18">
        <f t="shared" ref="E11:E16" si="1">(D11-C11)/C11</f>
        <v>-0.22580645161290322</v>
      </c>
    </row>
    <row r="12" spans="1:7">
      <c r="A12" t="s">
        <v>23</v>
      </c>
      <c r="B12" s="10">
        <v>13</v>
      </c>
      <c r="C12" s="10">
        <v>16</v>
      </c>
      <c r="D12" s="9">
        <v>12</v>
      </c>
      <c r="E12" s="18">
        <f t="shared" si="1"/>
        <v>-0.25</v>
      </c>
    </row>
    <row r="13" spans="1:7">
      <c r="A13" t="s">
        <v>9</v>
      </c>
      <c r="B13" s="10">
        <v>3</v>
      </c>
      <c r="C13" s="12">
        <v>0</v>
      </c>
      <c r="D13" s="9">
        <v>1</v>
      </c>
      <c r="E13" s="20" t="s">
        <v>28</v>
      </c>
      <c r="G13" s="14" t="s">
        <v>30</v>
      </c>
    </row>
    <row r="14" spans="1:7">
      <c r="A14" t="s">
        <v>10</v>
      </c>
      <c r="B14" s="10">
        <v>27</v>
      </c>
      <c r="C14" s="10">
        <v>30</v>
      </c>
      <c r="D14" s="9">
        <v>22</v>
      </c>
      <c r="E14" s="18">
        <f t="shared" si="1"/>
        <v>-0.26666666666666666</v>
      </c>
    </row>
    <row r="15" spans="1:7">
      <c r="A15" t="s">
        <v>24</v>
      </c>
      <c r="B15" s="10">
        <v>14.5</v>
      </c>
      <c r="C15" s="10">
        <v>17</v>
      </c>
      <c r="D15" s="9">
        <v>12</v>
      </c>
      <c r="E15" s="18">
        <f t="shared" si="1"/>
        <v>-0.29411764705882354</v>
      </c>
    </row>
    <row r="16" spans="1:7">
      <c r="A16" s="3" t="s">
        <v>11</v>
      </c>
      <c r="B16" s="11">
        <f>SUM(B10:B15)</f>
        <v>91.5</v>
      </c>
      <c r="C16" s="11">
        <f>SUM(C10:C15)</f>
        <v>104</v>
      </c>
      <c r="D16" s="15">
        <f>SUM(D10:D15)</f>
        <v>72.5</v>
      </c>
      <c r="E16" s="19">
        <f t="shared" si="1"/>
        <v>-0.30288461538461536</v>
      </c>
    </row>
    <row r="17" spans="1:11">
      <c r="A17" s="1" t="s">
        <v>12</v>
      </c>
      <c r="B17" s="10"/>
      <c r="C17" s="10"/>
      <c r="E17" s="18"/>
    </row>
    <row r="18" spans="1:11">
      <c r="A18" t="s">
        <v>25</v>
      </c>
      <c r="B18" s="10">
        <v>94</v>
      </c>
      <c r="C18" s="10">
        <v>90</v>
      </c>
      <c r="D18" s="9">
        <v>62</v>
      </c>
      <c r="E18" s="18">
        <f>(D18-C18)/C18</f>
        <v>-0.31111111111111112</v>
      </c>
    </row>
    <row r="19" spans="1:11">
      <c r="A19" t="s">
        <v>15</v>
      </c>
      <c r="B19" s="10">
        <v>5</v>
      </c>
      <c r="C19" s="10">
        <v>4</v>
      </c>
      <c r="D19" s="9">
        <v>1</v>
      </c>
      <c r="E19" s="18">
        <f t="shared" ref="E19:E21" si="2">(D19-C19)/C19</f>
        <v>-0.75</v>
      </c>
      <c r="G19" s="14" t="s">
        <v>32</v>
      </c>
    </row>
    <row r="20" spans="1:11">
      <c r="A20" t="s">
        <v>27</v>
      </c>
      <c r="B20" s="10">
        <v>4</v>
      </c>
      <c r="C20" s="10">
        <v>4</v>
      </c>
      <c r="D20" s="9">
        <v>1</v>
      </c>
      <c r="E20" s="18">
        <f t="shared" si="2"/>
        <v>-0.75</v>
      </c>
      <c r="G20" s="14" t="s">
        <v>32</v>
      </c>
    </row>
    <row r="21" spans="1:11">
      <c r="A21" s="3" t="s">
        <v>14</v>
      </c>
      <c r="B21" s="11">
        <f>SUM(B18:B20)</f>
        <v>103</v>
      </c>
      <c r="C21" s="11">
        <f>SUM(C18:C20)</f>
        <v>98</v>
      </c>
      <c r="D21" s="15">
        <f>SUM(D18:D20)</f>
        <v>64</v>
      </c>
      <c r="E21" s="19">
        <f t="shared" si="2"/>
        <v>-0.34693877551020408</v>
      </c>
    </row>
    <row r="22" spans="1:11">
      <c r="B22" s="13"/>
      <c r="C22" s="13"/>
      <c r="E22" s="14"/>
    </row>
    <row r="23" spans="1:11">
      <c r="A23" s="1" t="s">
        <v>17</v>
      </c>
      <c r="B23" s="11">
        <f>B8+B16+B21</f>
        <v>271.5</v>
      </c>
      <c r="C23" s="11">
        <f>C8+C16+C21</f>
        <v>286</v>
      </c>
      <c r="D23" s="15">
        <f>D8+D16+D21</f>
        <v>201</v>
      </c>
      <c r="E23" s="19">
        <f>(D23-C23)/C23</f>
        <v>-0.29720279720279719</v>
      </c>
      <c r="H23" s="2">
        <v>2012</v>
      </c>
      <c r="I23" s="2">
        <v>2013</v>
      </c>
      <c r="J23" s="16">
        <v>2014</v>
      </c>
      <c r="K23" s="16" t="s">
        <v>16</v>
      </c>
    </row>
    <row r="24" spans="1:11">
      <c r="A24" s="1"/>
      <c r="B24" s="5"/>
      <c r="C24" s="5"/>
      <c r="D24" s="5"/>
      <c r="E24" s="6"/>
      <c r="G24" s="1"/>
      <c r="H24" s="7" t="s">
        <v>5</v>
      </c>
      <c r="I24" s="7" t="s">
        <v>5</v>
      </c>
      <c r="J24" s="16" t="s">
        <v>5</v>
      </c>
      <c r="K24" s="16" t="s">
        <v>20</v>
      </c>
    </row>
    <row r="25" spans="1:11">
      <c r="G25" s="1" t="s">
        <v>29</v>
      </c>
      <c r="H25" s="4">
        <f>B5+B7+B11+B14+B18</f>
        <v>211</v>
      </c>
      <c r="I25" s="4">
        <f>C5+C7+C11+C14+C18</f>
        <v>218</v>
      </c>
      <c r="J25" s="9">
        <f>D5+D6+D7+D11+D14+D18+D19+D20</f>
        <v>169</v>
      </c>
      <c r="K25" s="17">
        <f>(J25-I25)/I25</f>
        <v>-0.22477064220183487</v>
      </c>
    </row>
    <row r="26" spans="1:11">
      <c r="G26" s="1" t="s">
        <v>18</v>
      </c>
      <c r="H26" s="4">
        <f>B4+B6+B10+B13+B19+B20</f>
        <v>33</v>
      </c>
      <c r="I26" s="4">
        <f>C4+C6+C10+C13+C19+C20</f>
        <v>35</v>
      </c>
      <c r="J26" s="9">
        <f>D4</f>
        <v>5.5</v>
      </c>
      <c r="K26" s="17">
        <f t="shared" ref="K26:K28" si="3">(J26-I26)/I26</f>
        <v>-0.84285714285714286</v>
      </c>
    </row>
    <row r="27" spans="1:11">
      <c r="G27" s="1" t="s">
        <v>26</v>
      </c>
      <c r="H27" s="4">
        <f>B12+B15</f>
        <v>27.5</v>
      </c>
      <c r="I27" s="4">
        <f>C12+C15</f>
        <v>33</v>
      </c>
      <c r="J27" s="9">
        <f>D10+D12+D13+D15</f>
        <v>26.5</v>
      </c>
      <c r="K27" s="17">
        <f t="shared" si="3"/>
        <v>-0.19696969696969696</v>
      </c>
    </row>
    <row r="28" spans="1:11">
      <c r="G28" s="3" t="s">
        <v>19</v>
      </c>
      <c r="H28" s="5">
        <f>H25+H26+H27</f>
        <v>271.5</v>
      </c>
      <c r="I28" s="5">
        <f>I25+I26+I27</f>
        <v>286</v>
      </c>
      <c r="J28" s="15">
        <f>J25+J26+J27</f>
        <v>201</v>
      </c>
      <c r="K28" s="17">
        <f t="shared" si="3"/>
        <v>-0.29720279720279719</v>
      </c>
    </row>
  </sheetData>
  <phoneticPr fontId="4" type="noConversion"/>
  <pageMargins left="0.75" right="0.75" top="1" bottom="1" header="0.5" footer="0.5"/>
  <pageSetup scale="77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cp:lastPrinted>2013-06-29T00:06:28Z</cp:lastPrinted>
  <dcterms:created xsi:type="dcterms:W3CDTF">2013-06-04T15:51:22Z</dcterms:created>
  <dcterms:modified xsi:type="dcterms:W3CDTF">2014-09-08T03:40:16Z</dcterms:modified>
</cp:coreProperties>
</file>